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9BEC" lockStructure="1"/>
  <bookViews>
    <workbookView xWindow="-15" yWindow="0" windowWidth="9615" windowHeight="8415"/>
  </bookViews>
  <sheets>
    <sheet name="入力シート" sheetId="2" r:id="rId1"/>
    <sheet name="印刷用" sheetId="1" r:id="rId2"/>
  </sheets>
  <definedNames>
    <definedName name="_xlnm.Print_Area" localSheetId="1">印刷用!$A$1:$F$33</definedName>
  </definedNames>
  <calcPr calcId="152511"/>
</workbook>
</file>

<file path=xl/calcChain.xml><?xml version="1.0" encoding="utf-8"?>
<calcChain xmlns="http://schemas.openxmlformats.org/spreadsheetml/2006/main">
  <c r="A3" i="1" l="1"/>
  <c r="B9" i="1"/>
  <c r="V21" i="2"/>
  <c r="V19" i="2"/>
  <c r="T47" i="2"/>
  <c r="F27" i="1" s="1"/>
  <c r="T46" i="2"/>
  <c r="F26" i="1" s="1"/>
  <c r="T45" i="2"/>
  <c r="F25" i="1" s="1"/>
  <c r="T44" i="2"/>
  <c r="T43" i="2"/>
  <c r="T42" i="2"/>
  <c r="F22" i="1" s="1"/>
  <c r="T41" i="2"/>
  <c r="T40" i="2"/>
  <c r="F20" i="1"/>
  <c r="T39" i="2"/>
  <c r="F19" i="1" s="1"/>
  <c r="T38" i="2"/>
  <c r="F18" i="1" s="1"/>
  <c r="A7" i="1"/>
  <c r="E7" i="1"/>
  <c r="A11" i="1"/>
  <c r="D11" i="1"/>
  <c r="A13" i="1"/>
  <c r="E13" i="1"/>
  <c r="E14" i="1"/>
  <c r="A15" i="1"/>
  <c r="A18" i="1"/>
  <c r="D18" i="1"/>
  <c r="A19" i="1"/>
  <c r="D19" i="1"/>
  <c r="A20" i="1"/>
  <c r="D20" i="1"/>
  <c r="A21" i="1"/>
  <c r="D21" i="1"/>
  <c r="F21" i="1"/>
  <c r="A22" i="1"/>
  <c r="D22" i="1"/>
  <c r="A23" i="1"/>
  <c r="D23" i="1"/>
  <c r="F23" i="1"/>
  <c r="A24" i="1"/>
  <c r="D24" i="1"/>
  <c r="F24" i="1"/>
  <c r="A25" i="1"/>
  <c r="D25" i="1"/>
  <c r="A26" i="1"/>
  <c r="D26" i="1"/>
  <c r="A27" i="1"/>
  <c r="D27" i="1"/>
  <c r="A30" i="1"/>
  <c r="B30" i="1" s="1"/>
  <c r="V5" i="2"/>
  <c r="D6" i="2" s="1"/>
  <c r="V7" i="2"/>
  <c r="W7" i="2"/>
  <c r="V9" i="2"/>
  <c r="W9" i="2"/>
  <c r="V13" i="2"/>
  <c r="W13" i="2"/>
  <c r="X13" i="2"/>
  <c r="V15" i="2"/>
  <c r="W15" i="2"/>
  <c r="X15" i="2"/>
  <c r="V17" i="2"/>
  <c r="W17" i="2"/>
  <c r="X17" i="2"/>
  <c r="V23" i="2"/>
  <c r="W23" i="2"/>
  <c r="X23" i="2"/>
  <c r="V25" i="2"/>
  <c r="E26" i="2" s="1"/>
  <c r="T28" i="2"/>
  <c r="C18" i="1"/>
  <c r="V28" i="2"/>
  <c r="X28" i="2" s="1"/>
  <c r="T29" i="2"/>
  <c r="C19" i="1" s="1"/>
  <c r="V29" i="2"/>
  <c r="Y29" i="2" s="1"/>
  <c r="T30" i="2"/>
  <c r="C20" i="1" s="1"/>
  <c r="V30" i="2"/>
  <c r="W30" i="2" s="1"/>
  <c r="T31" i="2"/>
  <c r="C21" i="1" s="1"/>
  <c r="V31" i="2"/>
  <c r="X31" i="2" s="1"/>
  <c r="T32" i="2"/>
  <c r="C22" i="1" s="1"/>
  <c r="V32" i="2"/>
  <c r="W32" i="2" s="1"/>
  <c r="T33" i="2"/>
  <c r="C23" i="1" s="1"/>
  <c r="V33" i="2"/>
  <c r="W33" i="2" s="1"/>
  <c r="T34" i="2"/>
  <c r="C24" i="1" s="1"/>
  <c r="V34" i="2"/>
  <c r="Y34" i="2" s="1"/>
  <c r="T35" i="2"/>
  <c r="C25" i="1" s="1"/>
  <c r="V35" i="2"/>
  <c r="W35" i="2" s="1"/>
  <c r="T36" i="2"/>
  <c r="C26" i="1" s="1"/>
  <c r="V36" i="2"/>
  <c r="W36" i="2" s="1"/>
  <c r="T37" i="2"/>
  <c r="C27" i="1"/>
  <c r="V37" i="2"/>
  <c r="Y37" i="2" s="1"/>
  <c r="V38" i="2"/>
  <c r="W38" i="2" s="1"/>
  <c r="V39" i="2"/>
  <c r="W39" i="2" s="1"/>
  <c r="V40" i="2"/>
  <c r="X40" i="2" s="1"/>
  <c r="V41" i="2"/>
  <c r="X41" i="2" s="1"/>
  <c r="V42" i="2"/>
  <c r="X42" i="2" s="1"/>
  <c r="V43" i="2"/>
  <c r="Y43" i="2" s="1"/>
  <c r="V44" i="2"/>
  <c r="W44" i="2" s="1"/>
  <c r="V45" i="2"/>
  <c r="Y45" i="2" s="1"/>
  <c r="V46" i="2"/>
  <c r="W46" i="2" s="1"/>
  <c r="V47" i="2"/>
  <c r="X47" i="2" s="1"/>
  <c r="V49" i="2"/>
  <c r="W49" i="2"/>
  <c r="X44" i="2"/>
  <c r="X46" i="2" l="1"/>
  <c r="E18" i="2"/>
  <c r="D10" i="2"/>
  <c r="D14" i="2"/>
  <c r="Y46" i="2"/>
  <c r="Y40" i="2"/>
  <c r="X30" i="2"/>
  <c r="Y47" i="2"/>
  <c r="Y41" i="2"/>
  <c r="X29" i="2"/>
  <c r="Y28" i="2"/>
  <c r="E24" i="2"/>
  <c r="E20" i="2"/>
  <c r="D16" i="2"/>
  <c r="W11" i="2"/>
  <c r="B8" i="1"/>
  <c r="V11" i="2"/>
  <c r="D8" i="2"/>
  <c r="G46" i="2"/>
  <c r="X43" i="2"/>
  <c r="W43" i="2"/>
  <c r="Y35" i="2"/>
  <c r="Y44" i="2"/>
  <c r="G44" i="2" s="1"/>
  <c r="X38" i="2"/>
  <c r="Y38" i="2"/>
  <c r="W42" i="2"/>
  <c r="Y31" i="2"/>
  <c r="Y42" i="2"/>
  <c r="Y30" i="2"/>
  <c r="Y39" i="2"/>
  <c r="W47" i="2"/>
  <c r="X32" i="2"/>
  <c r="W40" i="2"/>
  <c r="Y32" i="2"/>
  <c r="W31" i="2"/>
  <c r="W29" i="2"/>
  <c r="W28" i="2"/>
  <c r="X39" i="2"/>
  <c r="X45" i="2"/>
  <c r="X35" i="2"/>
  <c r="X34" i="2"/>
  <c r="X33" i="2"/>
  <c r="X36" i="2"/>
  <c r="Y36" i="2"/>
  <c r="W45" i="2"/>
  <c r="Y33" i="2"/>
  <c r="W41" i="2"/>
  <c r="G41" i="2" s="1"/>
  <c r="W34" i="2"/>
  <c r="D50" i="2"/>
  <c r="V27" i="2"/>
  <c r="X37" i="2"/>
  <c r="W37" i="2"/>
  <c r="G36" i="2" l="1"/>
  <c r="D12" i="2"/>
  <c r="G40" i="2"/>
  <c r="G47" i="2"/>
  <c r="G45" i="2"/>
  <c r="G42" i="2"/>
  <c r="G29" i="2"/>
  <c r="G30" i="2"/>
  <c r="G35" i="2"/>
  <c r="G28" i="2"/>
  <c r="G43" i="2"/>
  <c r="G39" i="2"/>
  <c r="G38" i="2"/>
  <c r="G33" i="2"/>
  <c r="G31" i="2"/>
  <c r="G32" i="2"/>
  <c r="G34" i="2"/>
  <c r="V1" i="2"/>
  <c r="A4" i="2" s="1"/>
  <c r="G37" i="2"/>
</calcChain>
</file>

<file path=xl/sharedStrings.xml><?xml version="1.0" encoding="utf-8"?>
<sst xmlns="http://schemas.openxmlformats.org/spreadsheetml/2006/main" count="65" uniqueCount="59">
  <si>
    <t>所属ブロック</t>
    <rPh sb="0" eb="2">
      <t>ショゾク</t>
    </rPh>
    <phoneticPr fontId="1"/>
  </si>
  <si>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</si>
  <si>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</si>
  <si>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</si>
  <si>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</si>
  <si>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所在地</t>
    <rPh sb="0" eb="3">
      <t>ショザイチ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</si>
  <si>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</si>
  <si>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東部</t>
    <rPh sb="0" eb="2">
      <t>トウブ</t>
    </rPh>
    <phoneticPr fontId="1"/>
  </si>
  <si>
    <t>西部</t>
    <rPh sb="0" eb="2">
      <t>セイブ</t>
    </rPh>
    <phoneticPr fontId="1"/>
  </si>
  <si>
    <t>南部</t>
    <rPh sb="0" eb="2">
      <t>ナンブ</t>
    </rPh>
    <phoneticPr fontId="1"/>
  </si>
  <si>
    <t>北部</t>
    <rPh sb="0" eb="2">
      <t>ホクブ</t>
    </rPh>
    <phoneticPr fontId="1"/>
  </si>
  <si>
    <t>中央</t>
    <rPh sb="0" eb="2">
      <t>チュウオウ</t>
    </rPh>
    <phoneticPr fontId="1"/>
  </si>
  <si>
    <t>団名</t>
    <rPh sb="0" eb="1">
      <t>ダン</t>
    </rPh>
    <rPh sb="1" eb="2">
      <t>メイ</t>
    </rPh>
    <phoneticPr fontId="1"/>
  </si>
  <si>
    <t>監督 氏  名</t>
    <rPh sb="0" eb="2">
      <t>カントク</t>
    </rPh>
    <rPh sb="3" eb="4">
      <t>シ</t>
    </rPh>
    <rPh sb="6" eb="7">
      <t>メイ</t>
    </rPh>
    <phoneticPr fontId="1"/>
  </si>
  <si>
    <t>代表者 氏  名</t>
    <rPh sb="0" eb="3">
      <t>ダイヒョウシャ</t>
    </rPh>
    <rPh sb="4" eb="5">
      <t>シ</t>
    </rPh>
    <rPh sb="7" eb="8">
      <t>メイ</t>
    </rPh>
    <phoneticPr fontId="1"/>
  </si>
  <si>
    <t>(2)</t>
    <phoneticPr fontId="1"/>
  </si>
  <si>
    <t>(3)</t>
    <phoneticPr fontId="1"/>
  </si>
  <si>
    <t>住所↓</t>
    <rPh sb="0" eb="2">
      <t>ジュウショ</t>
    </rPh>
    <phoneticPr fontId="1"/>
  </si>
  <si>
    <t>(４)</t>
    <phoneticPr fontId="1"/>
  </si>
  <si>
    <t>(5)</t>
    <phoneticPr fontId="1"/>
  </si>
  <si>
    <t>選手名と学年を入力して下さい。</t>
    <rPh sb="0" eb="3">
      <t>センシュメイ</t>
    </rPh>
    <rPh sb="4" eb="6">
      <t>ガクネン</t>
    </rPh>
    <rPh sb="7" eb="9">
      <t>ニュウリョク</t>
    </rPh>
    <rPh sb="11" eb="12">
      <t>クダ</t>
    </rPh>
    <phoneticPr fontId="1"/>
  </si>
  <si>
    <t>バスの使用申請</t>
    <rPh sb="3" eb="5">
      <t>シヨウ</t>
    </rPh>
    <rPh sb="5" eb="7">
      <t>シンセイ</t>
    </rPh>
    <phoneticPr fontId="1"/>
  </si>
  <si>
    <t>○黄色とピンク色のセルに入力して下さい。</t>
    <rPh sb="1" eb="3">
      <t>キイロ</t>
    </rPh>
    <rPh sb="7" eb="8">
      <t>イロ</t>
    </rPh>
    <rPh sb="12" eb="14">
      <t>ニュウリョク</t>
    </rPh>
    <rPh sb="16" eb="17">
      <t>クダ</t>
    </rPh>
    <phoneticPr fontId="1"/>
  </si>
  <si>
    <t>例)　333-2222</t>
    <rPh sb="0" eb="1">
      <t>レイ</t>
    </rPh>
    <phoneticPr fontId="1"/>
  </si>
  <si>
    <t>○氏名欄は姓と名の間に全角スペース１ケを入れて下さい。　また、セル修飾等をしないで下さい。</t>
    <rPh sb="1" eb="3">
      <t>シメイ</t>
    </rPh>
    <rPh sb="3" eb="4">
      <t>ラン</t>
    </rPh>
    <rPh sb="5" eb="6">
      <t>セイ</t>
    </rPh>
    <rPh sb="7" eb="8">
      <t>ナ</t>
    </rPh>
    <rPh sb="9" eb="10">
      <t>アイダ</t>
    </rPh>
    <rPh sb="11" eb="13">
      <t>ゼンカク</t>
    </rPh>
    <rPh sb="20" eb="21">
      <t>イ</t>
    </rPh>
    <rPh sb="23" eb="24">
      <t>クダ</t>
    </rPh>
    <rPh sb="33" eb="35">
      <t>シュウショク</t>
    </rPh>
    <rPh sb="35" eb="36">
      <t>トウ</t>
    </rPh>
    <rPh sb="41" eb="42">
      <t>クダ</t>
    </rPh>
    <phoneticPr fontId="1"/>
  </si>
  <si>
    <t>■大型バス･マイクロバス使用のための申請</t>
    <rPh sb="1" eb="3">
      <t>オオガタ</t>
    </rPh>
    <rPh sb="12" eb="14">
      <t>シヨウ</t>
    </rPh>
    <rPh sb="18" eb="20">
      <t>シンセイ</t>
    </rPh>
    <phoneticPr fontId="1"/>
  </si>
  <si>
    <t>期日厳守</t>
    <rPh sb="0" eb="2">
      <t>きじつ</t>
    </rPh>
    <rPh sb="2" eb="4">
      <t>げんしゅ</t>
    </rPh>
    <phoneticPr fontId="1" type="Hiragana"/>
  </si>
  <si>
    <t>市町村部会長または事務担当へ送信。</t>
    <rPh sb="0" eb="3">
      <t>シチョウソン</t>
    </rPh>
    <rPh sb="3" eb="6">
      <t>ブカイチョウ</t>
    </rPh>
    <rPh sb="9" eb="11">
      <t>ジム</t>
    </rPh>
    <rPh sb="11" eb="13">
      <t>タントウ</t>
    </rPh>
    <rPh sb="14" eb="16">
      <t>ソウシン</t>
    </rPh>
    <phoneticPr fontId="1"/>
  </si>
  <si>
    <t>例)　春日部市</t>
    <rPh sb="0" eb="1">
      <t>レイ</t>
    </rPh>
    <rPh sb="3" eb="6">
      <t>カスカベ</t>
    </rPh>
    <phoneticPr fontId="1"/>
  </si>
  <si>
    <t>　注：さいたま市は「さいたま市浦和」のように「浦和、大宮、与野、岩槻」を付加</t>
    <rPh sb="1" eb="2">
      <t>ちゅう</t>
    </rPh>
    <rPh sb="7" eb="8">
      <t>し</t>
    </rPh>
    <rPh sb="14" eb="15">
      <t>し</t>
    </rPh>
    <rPh sb="15" eb="17">
      <t>うらわ</t>
    </rPh>
    <rPh sb="23" eb="25">
      <t>うらわ</t>
    </rPh>
    <rPh sb="26" eb="28">
      <t>おおみや</t>
    </rPh>
    <rPh sb="29" eb="31">
      <t>よの</t>
    </rPh>
    <rPh sb="32" eb="34">
      <t>いわつき</t>
    </rPh>
    <rPh sb="36" eb="38">
      <t>ふか</t>
    </rPh>
    <phoneticPr fontId="1" type="Hiragana"/>
  </si>
  <si>
    <t>大型バス：１　　マイクロバス：２　　使用しない：３</t>
    <rPh sb="0" eb="2">
      <t>オオガタ</t>
    </rPh>
    <rPh sb="18" eb="20">
      <t>シヨウ</t>
    </rPh>
    <phoneticPr fontId="1"/>
  </si>
  <si>
    <t>東部：１   西部：２   南部：３   北部：４   中央：５</t>
    <rPh sb="0" eb="2">
      <t>トウブ</t>
    </rPh>
    <rPh sb="7" eb="9">
      <t>セイブ</t>
    </rPh>
    <rPh sb="14" eb="16">
      <t>ナンブ</t>
    </rPh>
    <rPh sb="21" eb="23">
      <t>ホクブ</t>
    </rPh>
    <rPh sb="28" eb="30">
      <t>チュウオウ</t>
    </rPh>
    <phoneticPr fontId="1"/>
  </si>
  <si>
    <t xml:space="preserve"> 本総合開会式に関する名簿に掲載します。緊急時連絡の取れる方を責任者にして下さい。</t>
    <rPh sb="1" eb="2">
      <t>ホン</t>
    </rPh>
    <rPh sb="2" eb="4">
      <t>ソウゴウ</t>
    </rPh>
    <rPh sb="4" eb="7">
      <t>カイカイシキ</t>
    </rPh>
    <rPh sb="8" eb="9">
      <t>カン</t>
    </rPh>
    <rPh sb="11" eb="13">
      <t>メイボ</t>
    </rPh>
    <rPh sb="14" eb="16">
      <t>ケイサイ</t>
    </rPh>
    <rPh sb="20" eb="23">
      <t>キンキュウジ</t>
    </rPh>
    <rPh sb="23" eb="25">
      <t>レンラク</t>
    </rPh>
    <rPh sb="26" eb="27">
      <t>ト</t>
    </rPh>
    <rPh sb="29" eb="30">
      <t>カタ</t>
    </rPh>
    <rPh sb="31" eb="34">
      <t>セキニンシャ</t>
    </rPh>
    <rPh sb="37" eb="38">
      <t>クダ</t>
    </rPh>
    <phoneticPr fontId="1"/>
  </si>
  <si>
    <t>「埼玉県」は不要です。</t>
    <rPh sb="1" eb="4">
      <t>サイタマケン</t>
    </rPh>
    <rPh sb="6" eb="8">
      <t>フヨウ</t>
    </rPh>
    <phoneticPr fontId="1"/>
  </si>
  <si>
    <t>氏  名</t>
    <rPh sb="0" eb="1">
      <t>シ</t>
    </rPh>
    <rPh sb="3" eb="4">
      <t>メイ</t>
    </rPh>
    <phoneticPr fontId="1"/>
  </si>
  <si>
    <t>ふりがな</t>
    <phoneticPr fontId="1"/>
  </si>
  <si>
    <t>選手登録は５名以上</t>
    <rPh sb="0" eb="2">
      <t>せんしゅ</t>
    </rPh>
    <rPh sb="2" eb="4">
      <t>とうろく</t>
    </rPh>
    <rPh sb="6" eb="7">
      <t>めい</t>
    </rPh>
    <rPh sb="7" eb="9">
      <t>いじょう</t>
    </rPh>
    <phoneticPr fontId="1" type="Hiragana"/>
  </si>
  <si>
    <t>ファイル名をチーム名に変更して保存した後、</t>
    <rPh sb="4" eb="5">
      <t>メイ</t>
    </rPh>
    <rPh sb="9" eb="10">
      <t>メイ</t>
    </rPh>
    <rPh sb="11" eb="13">
      <t>ヘンコウ</t>
    </rPh>
    <rPh sb="15" eb="17">
      <t>ホゾン</t>
    </rPh>
    <rPh sb="19" eb="20">
      <t>ノチ</t>
    </rPh>
    <phoneticPr fontId="1"/>
  </si>
  <si>
    <t>総合開会式冊子に掲載します。</t>
    <rPh sb="0" eb="2">
      <t>ソウゴウ</t>
    </rPh>
    <rPh sb="2" eb="5">
      <t>カイカイシキ</t>
    </rPh>
    <rPh sb="5" eb="7">
      <t>サッシ</t>
    </rPh>
    <rPh sb="8" eb="10">
      <t>ケイサイ</t>
    </rPh>
    <phoneticPr fontId="1"/>
  </si>
  <si>
    <t xml:space="preserve"> 総合開会式冊子に掲載します。（携帯番号未入力の場合は電話番号）</t>
    <rPh sb="1" eb="3">
      <t>ソウゴウ</t>
    </rPh>
    <rPh sb="3" eb="6">
      <t>カイカイシキ</t>
    </rPh>
    <rPh sb="6" eb="8">
      <t>サッシ</t>
    </rPh>
    <rPh sb="9" eb="11">
      <t>ケイサイ</t>
    </rPh>
    <rPh sb="16" eb="18">
      <t>ケイタイ</t>
    </rPh>
    <rPh sb="18" eb="20">
      <t>バンゴウ</t>
    </rPh>
    <rPh sb="20" eb="23">
      <t>ミニュウリョク</t>
    </rPh>
    <rPh sb="24" eb="26">
      <t>バアイ</t>
    </rPh>
    <rPh sb="27" eb="29">
      <t>デンワ</t>
    </rPh>
    <rPh sb="29" eb="31">
      <t>バンゴウ</t>
    </rPh>
    <phoneticPr fontId="1"/>
  </si>
  <si>
    <t>このページへの入力はできません。</t>
    <rPh sb="7" eb="9">
      <t>ニュウリョク</t>
    </rPh>
    <phoneticPr fontId="1"/>
  </si>
  <si>
    <t>「入力シート」に入力して下さい。</t>
    <rPh sb="1" eb="3">
      <t>ニュウリョク</t>
    </rPh>
    <rPh sb="8" eb="10">
      <t>ニュウリョク</t>
    </rPh>
    <rPh sb="12" eb="13">
      <t>クダ</t>
    </rPh>
    <phoneticPr fontId="1"/>
  </si>
  <si>
    <t>※「xxxxライオンズ」または「xxxx野球スポーツ少年団」等</t>
    <rPh sb="20" eb="22">
      <t>ヤキュウ</t>
    </rPh>
    <rPh sb="30" eb="31">
      <t>トウ</t>
    </rPh>
    <phoneticPr fontId="1"/>
  </si>
  <si>
    <t>例) 学年は新学年</t>
    <rPh sb="0" eb="1">
      <t>レイ</t>
    </rPh>
    <rPh sb="3" eb="5">
      <t>ガクネン</t>
    </rPh>
    <rPh sb="6" eb="9">
      <t>シンガクネン</t>
    </rPh>
    <phoneticPr fontId="1"/>
  </si>
  <si>
    <t>　　 数字のみ入力</t>
    <rPh sb="3" eb="5">
      <t>スウジ</t>
    </rPh>
    <rPh sb="7" eb="9">
      <t>ニュウリョク</t>
    </rPh>
    <phoneticPr fontId="1"/>
  </si>
  <si>
    <t>所在市町村名</t>
    <rPh sb="0" eb="2">
      <t>ショザイ</t>
    </rPh>
    <rPh sb="2" eb="6">
      <t>シチョウソンメイ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</si>
  <si>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</si>
  <si>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</si>
  <si>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</si>
  <si>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</si>
  <si>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連絡責任者氏名 　　　　    (1)</t>
    <rPh sb="0" eb="2">
      <t>レンラク</t>
    </rPh>
    <rPh sb="2" eb="5">
      <t>セキニンシャ</t>
    </rPh>
    <rPh sb="5" eb="7">
      <t>シメイ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</si>
  <si>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</si>
  <si>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</si>
  <si>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この用紙は各団での控えにご利用ください。（提出は不要です）</t>
    <rPh sb="2" eb="4">
      <t>ヨウシ</t>
    </rPh>
    <rPh sb="5" eb="6">
      <t>カク</t>
    </rPh>
    <rPh sb="6" eb="7">
      <t>ダン</t>
    </rPh>
    <rPh sb="9" eb="10">
      <t>ヒカ</t>
    </rPh>
    <rPh sb="13" eb="15">
      <t>リヨウ</t>
    </rPh>
    <rPh sb="21" eb="23">
      <t>テイシュツ</t>
    </rPh>
    <rPh sb="24" eb="26">
      <t>フヨウ</t>
    </rPh>
    <phoneticPr fontId="1"/>
  </si>
  <si>
    <t>例)　048-222-2019</t>
    <rPh sb="0" eb="1">
      <t>レイ</t>
    </rPh>
    <phoneticPr fontId="1"/>
  </si>
  <si>
    <t>県民総合体育大会</t>
    <rPh sb="0" eb="2">
      <t>ケンミン</t>
    </rPh>
    <rPh sb="2" eb="4">
      <t>ソウゴウ</t>
    </rPh>
    <rPh sb="4" eb="6">
      <t>タイイク</t>
    </rPh>
    <rPh sb="6" eb="8">
      <t>タイカイ</t>
    </rPh>
    <phoneticPr fontId="1"/>
  </si>
  <si>
    <t>全労済カップ争奪</t>
    <rPh sb="0" eb="3">
      <t>ゼンロウサイ</t>
    </rPh>
    <rPh sb="6" eb="8">
      <t>ソウダツ</t>
    </rPh>
    <phoneticPr fontId="1"/>
  </si>
  <si>
    <t>出場チーム紹介原稿用紙</t>
    <rPh sb="0" eb="2">
      <t>シュツジョウ</t>
    </rPh>
    <rPh sb="5" eb="7">
      <t>ショウカイ</t>
    </rPh>
    <rPh sb="7" eb="9">
      <t>ゲンコウ</t>
    </rPh>
    <rPh sb="9" eb="11">
      <t>ヨウシ</t>
    </rPh>
    <phoneticPr fontId="1"/>
  </si>
  <si>
    <t>第４５回</t>
    <rPh sb="0" eb="1">
      <t>だい</t>
    </rPh>
    <rPh sb="3" eb="4">
      <t>かい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</si>
</sst>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2"/>
      <color indexed="6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indexed="10"/>
      <name val="AGENDA人名P行書体L1"/>
      <family val="4"/>
      <charset val="128"/>
    </font>
    <font>
      <b/>
      <sz val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i/>
      <sz val="10"/>
      <color theme="6" tint="-0.249977111117893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  <scheme val="minor"/>
    </font>
    <font>
      <sz val="10"/>
      <color theme="6" tint="-0.249977111117893"/>
      <name val="ＭＳ Ｐゴシック"/>
      <family val="3"/>
      <charset val="128"/>
      <scheme val="minor"/>
    </font>
    <font>
      <b/>
      <i/>
      <sz val="11"/>
      <color theme="6" tint="-0.249977111117893"/>
      <name val="ＭＳ Ｐゴシック"/>
      <family val="3"/>
      <charset val="128"/>
    </font>
    <font>
      <i/>
      <sz val="11"/>
      <color theme="6" tint="-0.249977111117893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indexed="1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HG平成明朝体W9"/>
      <family val="1"/>
      <charset val="128"/>
    </font>
    <font>
      <sz val="14"/>
      <color indexed="8"/>
      <name val="HG平成明朝体W9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2" borderId="0" xfId="0" applyNumberFormat="1" applyFill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0" fontId="18" fillId="4" borderId="0" xfId="0" applyFont="1" applyFill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26" fillId="5" borderId="0" xfId="0" applyFont="1" applyFill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27" fillId="6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2" fillId="0" borderId="2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 shrinkToFit="1"/>
      <protection hidden="1"/>
    </xf>
    <xf numFmtId="0" fontId="8" fillId="0" borderId="5" xfId="0" applyFont="1" applyBorder="1" applyAlignment="1" applyProtection="1">
      <alignment vertical="center" shrinkToFit="1"/>
      <protection hidden="1"/>
    </xf>
    <xf numFmtId="0" fontId="8" fillId="0" borderId="1" xfId="0" applyFont="1" applyBorder="1" applyAlignment="1" applyProtection="1">
      <alignment vertical="center" shrinkToFi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vertical="center" shrinkToFit="1"/>
      <protection hidden="1"/>
    </xf>
    <xf numFmtId="0" fontId="4" fillId="0" borderId="2" xfId="0" applyFon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76" fontId="2" fillId="0" borderId="2" xfId="0" applyNumberFormat="1" applyFont="1" applyBorder="1" applyAlignment="1" applyProtection="1">
      <alignment vertical="center"/>
      <protection hidden="1"/>
    </xf>
  </cellXfs>
  <cellStyles count="1">
    <cellStyle name="標準" xfId="0" builtinId="0"/>
  </cellStyles>
  <dxfs count="5">
    <dxf>
      <fill>
        <patternFill>
          <bgColor indexed="1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9526</xdr:rowOff>
    </xdr:from>
    <xdr:to>
      <xdr:col>11</xdr:col>
      <xdr:colOff>419100</xdr:colOff>
      <xdr:row>6</xdr:row>
      <xdr:rowOff>200025</xdr:rowOff>
    </xdr:to>
    <xdr:sp macro="" textlink="">
      <xdr:nvSpPr>
        <xdr:cNvPr id="2" name="角丸四角形吹き出し 1"/>
        <xdr:cNvSpPr/>
      </xdr:nvSpPr>
      <xdr:spPr>
        <a:xfrm>
          <a:off x="5686425" y="590551"/>
          <a:ext cx="2657475" cy="1114424"/>
        </a:xfrm>
        <a:prstGeom prst="wedgeRoundRectCallout">
          <a:avLst>
            <a:gd name="adj1" fmla="val -21191"/>
            <a:gd name="adj2" fmla="val 51071"/>
            <a:gd name="adj3" fmla="val 16667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chemeClr val="bg1"/>
              </a:solidFill>
            </a:rPr>
            <a:t>最左列が赤い場合は</a:t>
          </a:r>
          <a:br>
            <a:rPr kumimoji="1" lang="ja-JP" altLang="en-US" sz="1800" b="1">
              <a:solidFill>
                <a:schemeClr val="bg1"/>
              </a:solidFill>
            </a:rPr>
          </a:br>
          <a:r>
            <a:rPr kumimoji="1" lang="ja-JP" altLang="en-US" sz="1800" b="1">
              <a:solidFill>
                <a:schemeClr val="bg1"/>
              </a:solidFill>
            </a:rPr>
            <a:t>入力エラーが有ります。</a:t>
          </a:r>
          <a:br>
            <a:rPr kumimoji="1" lang="ja-JP" altLang="en-US" sz="1800" b="1">
              <a:solidFill>
                <a:schemeClr val="bg1"/>
              </a:solidFill>
            </a:rPr>
          </a:br>
          <a:r>
            <a:rPr kumimoji="1" lang="ja-JP" altLang="en-US" sz="1800" b="1">
              <a:solidFill>
                <a:schemeClr val="bg1"/>
              </a:solidFill>
            </a:rPr>
            <a:t>確認及び訂正ください。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Y74"/>
  <sheetViews>
    <sheetView tabSelected="1" workbookViewId="0">
      <selection activeCell="D7" sqref="D7:E7"/>
    </sheetView>
  </sheetViews>
  <sheetFormatPr defaultRowHeight="13.5"/>
  <cols>
    <col min="1" max="1" width="5.125" customWidth="1"/>
    <col min="5" max="5" width="17.875" customWidth="1"/>
    <col min="20" max="20" width="3.375" bestFit="1" customWidth="1"/>
    <col min="21" max="21" width="3.5" customWidth="1"/>
    <col min="22" max="25" width="3.875" customWidth="1"/>
  </cols>
  <sheetData>
    <row r="1" spans="1:24" ht="27.75" customHeight="1">
      <c r="A1" s="54" t="s">
        <v>22</v>
      </c>
      <c r="B1" s="55"/>
      <c r="C1" s="53"/>
      <c r="J1" s="59" t="s">
        <v>58</v>
      </c>
      <c r="K1" s="59"/>
      <c r="L1" s="44"/>
      <c r="M1" s="44"/>
      <c r="V1" s="44">
        <f>IF(D5="",1,SUM(V5:Y25,W28:Y47,V49:W49,V27))</f>
        <v>16</v>
      </c>
      <c r="W1" s="44"/>
    </row>
    <row r="2" spans="1:24" ht="12" customHeight="1"/>
    <row r="3" spans="1:24" ht="19.5" customHeight="1">
      <c r="A3" s="39" t="s">
        <v>24</v>
      </c>
    </row>
    <row r="4" spans="1:24" ht="33.75" customHeight="1">
      <c r="A4" s="62" t="str">
        <f>IF(D5="","＊ 所属ブロックが選択されていません ＊",IF($V$1&lt;&gt;0,"　＊ 入力エラーがあります。入力欄を確認、訂正して下さい ＊",""))</f>
        <v>　＊ 入力エラーがあります。入力欄を確認、訂正して下さい ＊</v>
      </c>
      <c r="B4" s="62"/>
      <c r="C4" s="62"/>
      <c r="D4" s="62"/>
      <c r="E4" s="62"/>
      <c r="F4" s="62"/>
      <c r="G4" s="62"/>
      <c r="M4" s="45"/>
    </row>
    <row r="5" spans="1:24" ht="19.5" customHeight="1">
      <c r="A5">
        <v>1</v>
      </c>
      <c r="B5" t="s">
        <v>0</v>
      </c>
      <c r="D5" s="30">
        <v>3</v>
      </c>
      <c r="E5" s="46" t="s">
        <v>31</v>
      </c>
      <c r="V5" s="31">
        <f>IF($D$5&lt;&gt;"",IF(OR(D5=1,D5=2,D5=3,D5=4,D5=5),0,1),0)</f>
        <v>0</v>
      </c>
    </row>
    <row r="6" spans="1:24" ht="19.5" customHeight="1">
      <c r="D6" s="35" t="str">
        <f>IF(V5&lt;&gt;0,"*入力エラー：所属ブロックが 1～5 以外です","")</f>
        <v/>
      </c>
    </row>
    <row r="7" spans="1:24" ht="19.5" customHeight="1">
      <c r="A7">
        <v>2</v>
      </c>
      <c r="B7" t="s">
        <v>45</v>
      </c>
      <c r="D7" s="60"/>
      <c r="E7" s="60"/>
      <c r="F7" s="48" t="s">
        <v>28</v>
      </c>
      <c r="V7" s="31">
        <f>IF($D$5&lt;&gt;"",IF(LEN(D7)=0,1,0),0)</f>
        <v>1</v>
      </c>
      <c r="W7" s="31">
        <f>IF($D$5&lt;&gt;"",IF(OR(LEFT(D7,1)="　",LEFT(D7,1)=" "),1,0),0)</f>
        <v>0</v>
      </c>
    </row>
    <row r="8" spans="1:24" ht="19.5" customHeight="1">
      <c r="D8" s="35" t="str">
        <f>IF(V7&lt;&gt;0,"*入力エラー：入力がありません",IF(W7&lt;&gt;H13,"*入力エラー：スペースが入力されています",""))</f>
        <v>*入力エラー：入力がありません</v>
      </c>
      <c r="E8" s="34"/>
      <c r="F8" s="47" t="s">
        <v>29</v>
      </c>
    </row>
    <row r="9" spans="1:24" ht="19.5" customHeight="1">
      <c r="A9">
        <v>3</v>
      </c>
      <c r="B9" t="s">
        <v>46</v>
      </c>
      <c r="D9" s="64"/>
      <c r="E9" s="64"/>
      <c r="F9" s="64"/>
      <c r="G9" s="64"/>
      <c r="H9" s="64"/>
      <c r="I9" s="48" t="s">
        <v>42</v>
      </c>
      <c r="V9" s="31">
        <f>IF($D$5&lt;&gt;"",IF(LEN(D9)&lt;1,1,0),0)</f>
        <v>1</v>
      </c>
      <c r="W9" s="31">
        <f>IF($D$5&lt;&gt;"",IF(OR(LEFT(D9,1)="　",LEFT(D9,1)=" "),1,0),0)</f>
        <v>0</v>
      </c>
    </row>
    <row r="10" spans="1:24" ht="19.5" customHeight="1">
      <c r="D10" s="35" t="str">
        <f>IF(V9&lt;&gt;0,"*入力エラー：入力がありません",IF(W9&lt;&gt;H15,"*入力エラー：スペースが入力されています",""))</f>
        <v>*入力エラー：入力がありません</v>
      </c>
      <c r="E10" s="34"/>
    </row>
    <row r="11" spans="1:24" ht="19.5" customHeight="1">
      <c r="A11">
        <v>4</v>
      </c>
      <c r="B11" t="s">
        <v>35</v>
      </c>
      <c r="D11" s="63"/>
      <c r="E11" s="63"/>
      <c r="F11" s="63"/>
      <c r="G11" s="49"/>
      <c r="V11" s="31">
        <f>IF($D$5&lt;&gt;"",IF(LEN(D11)=0,1,0),0)</f>
        <v>1</v>
      </c>
      <c r="W11" s="31">
        <f>IF($D$5&lt;&gt;"",IF(OR(LEFT(D11,1)="　",LEFT(D11,1)=" "),1,0),0)</f>
        <v>0</v>
      </c>
    </row>
    <row r="12" spans="1:24" ht="19.5" customHeight="1">
      <c r="D12" s="35" t="str">
        <f>IF(V11&lt;&gt;0,"*入力エラー：入力がありません",IF(W11&lt;&gt;H17,"*入力エラー：スペースが入力されています",""))</f>
        <v>*入力エラー：入力がありません</v>
      </c>
      <c r="E12" s="34"/>
    </row>
    <row r="13" spans="1:24" ht="19.5" customHeight="1">
      <c r="A13">
        <v>5</v>
      </c>
      <c r="B13" t="s">
        <v>47</v>
      </c>
      <c r="D13" s="60"/>
      <c r="E13" s="60"/>
      <c r="V13" s="31">
        <f>IF($D$5&lt;&gt;"",IF(LEN(D13)=0,1,0),0)</f>
        <v>1</v>
      </c>
      <c r="W13" s="31">
        <f>IF($D$5&lt;&gt;"",IF(OR(LEFT(D13,1)="　",LEFT(D13,1)=" ",RIGHT(D13,1)="　",RIGHT(D13,1)=" "),1,0),0)</f>
        <v>0</v>
      </c>
      <c r="X13" s="31">
        <f>IF($D$5&lt;&gt;"",IF(ISERROR(FIND("　",D13,1)),1,IF(FIND("　",D13,1)&lt;2,1,0)),0)</f>
        <v>1</v>
      </c>
    </row>
    <row r="14" spans="1:24" ht="19.5" customHeight="1">
      <c r="D14" s="35" t="str">
        <f>IF(V13&lt;&gt;0,"*入力エラー：入力がありません",IF(W13&lt;&gt;0,"*入力エラー：先頭または末尾にスペースがあります",IF(X13&lt;&gt;H19,"*入力エラー：氏名間スペースが正しくありません","")))</f>
        <v>*入力エラー：入力がありません</v>
      </c>
    </row>
    <row r="15" spans="1:24" ht="19.5" customHeight="1">
      <c r="A15">
        <v>6</v>
      </c>
      <c r="B15" t="s">
        <v>48</v>
      </c>
      <c r="D15" s="60"/>
      <c r="E15" s="60"/>
      <c r="V15" s="31">
        <f>IF($D$5&lt;&gt;"",IF(LEN(D15)=0,1,0),0)</f>
        <v>1</v>
      </c>
      <c r="W15" s="31">
        <f>IF($D$5&lt;&gt;"",IF(OR(LEFT(D15,1)="　",LEFT(D15,1)=" ",RIGHT(D15,1)="　",RIGHT(D15,1)=" "),1,0),0)</f>
        <v>0</v>
      </c>
      <c r="X15" s="31">
        <f>IF($D$5&lt;&gt;"",IF(ISERROR(FIND("　",D15,1)),1,IF(FIND("　",D15,1)&lt;2,1,0)),0)</f>
        <v>1</v>
      </c>
    </row>
    <row r="16" spans="1:24" ht="19.5" customHeight="1">
      <c r="D16" s="35" t="str">
        <f>IF(V15&lt;&gt;0,"*入力エラー：入力がありません",IF(W15&lt;&gt;0,"*入力エラー：先頭または末尾にスペースがあります",IF(X15&lt;&gt;H21,"*入力エラー：氏名間スペースが正しくありません","")))</f>
        <v>*入力エラー：入力がありません</v>
      </c>
    </row>
    <row r="17" spans="1:25" ht="19.5" customHeight="1">
      <c r="A17">
        <v>7</v>
      </c>
      <c r="B17" t="s">
        <v>50</v>
      </c>
      <c r="E17" s="10"/>
      <c r="F17" s="50" t="s">
        <v>32</v>
      </c>
      <c r="V17" s="31">
        <f>IF($D$5&lt;&gt;"",IF(LEN(E17)=0,1,0),0)</f>
        <v>1</v>
      </c>
      <c r="W17" s="31">
        <f>IF($D$5&lt;&gt;"",IF(OR(LEFT(E17,1)="　",LEFT(E17,1)=" ",RIGHT(E17,1)="　",RIGHT(E17,1)=" "),1,0),0)</f>
        <v>0</v>
      </c>
      <c r="X17" s="31">
        <f>IF($D$5&lt;&gt;"",IF(ISERROR(FIND("　",E17,1)),1,IF(FIND("　",E17,1)&lt;2,1,0)),0)</f>
        <v>1</v>
      </c>
    </row>
    <row r="18" spans="1:25" ht="19.5" customHeight="1">
      <c r="D18" s="7"/>
      <c r="E18" s="35" t="str">
        <f>IF(V17&lt;&gt;0,"*入力エラー：入力がありません",IF(W17&lt;&gt;0,"*入力エラー：先頭または末尾にスペースがあります",IF(X17&lt;&gt;I23,"*入力エラー：氏名間スペースが正しくありません","")))</f>
        <v>*入力エラー：入力がありません</v>
      </c>
      <c r="H18" s="51" t="s">
        <v>38</v>
      </c>
    </row>
    <row r="19" spans="1:25" ht="19.5" customHeight="1">
      <c r="C19" s="8" t="s">
        <v>49</v>
      </c>
      <c r="D19" s="7" t="s">
        <v>15</v>
      </c>
      <c r="E19" s="32"/>
      <c r="G19" s="48" t="s">
        <v>54</v>
      </c>
      <c r="V19" s="31">
        <f>IF($D$5="",0,IF(OR(E19&lt;&gt;"",E21&lt;&gt;""),0,1))</f>
        <v>1</v>
      </c>
    </row>
    <row r="20" spans="1:25" ht="19.5" customHeight="1">
      <c r="E20" s="35" t="str">
        <f>IF($D$5&lt;&gt;"",IF(AND(E19="",E21=""),"*入力エラー：電話番号・携帯電話番号ともに入力がありません",IF(OR(V19&lt;&gt;0,V21&lt;&gt;0),"*入力エラー：電話番号または携帯電話番号が正しくありません","")),"")</f>
        <v>*入力エラー：電話番号・携帯電話番号ともに入力がありません</v>
      </c>
    </row>
    <row r="21" spans="1:25" ht="19.5" customHeight="1">
      <c r="C21" s="8" t="s">
        <v>4</v>
      </c>
      <c r="D21" s="7" t="s">
        <v>16</v>
      </c>
      <c r="E21" s="33"/>
      <c r="F21" s="52" t="s">
        <v>39</v>
      </c>
      <c r="V21" s="31">
        <f>IF($D$5="",0,IF(OR(E19&lt;&gt;"",E21&lt;&gt;""),0,1))</f>
        <v>1</v>
      </c>
      <c r="W21" s="31"/>
    </row>
    <row r="22" spans="1:25" ht="19.5" customHeight="1"/>
    <row r="23" spans="1:25" ht="19.5" customHeight="1">
      <c r="C23" s="8" t="s">
        <v>51</v>
      </c>
      <c r="D23" s="7" t="s">
        <v>18</v>
      </c>
      <c r="E23" s="32"/>
      <c r="G23" s="37" t="s">
        <v>23</v>
      </c>
      <c r="V23" s="31">
        <f>IF($D$5&lt;&gt;"",IF(LEN(E23)=0,1,0),0)</f>
        <v>1</v>
      </c>
      <c r="W23" s="31">
        <f>IF($D$5&lt;&gt;"",IF(LEN(E23)&lt;&gt;8,1,0),0)</f>
        <v>1</v>
      </c>
      <c r="X23" s="31">
        <f>IF($D$5&lt;&gt;"",IF(MID(E23,4,1)&lt;&gt;"-",1,0),0)</f>
        <v>1</v>
      </c>
    </row>
    <row r="24" spans="1:25" ht="19.5" customHeight="1">
      <c r="C24" s="8"/>
      <c r="E24" s="35" t="str">
        <f>IF(V23&lt;&gt;0,"*入力エラー：入力がありません",IF(W23&lt;&gt;0,"*入力エラー：桁数が正しくありません",IF(X23&lt;&gt;0,"*入力エラー：""-""が無いか位置が正しくありません","")))</f>
        <v>*入力エラー：入力がありません</v>
      </c>
      <c r="I24" s="37" t="s">
        <v>33</v>
      </c>
    </row>
    <row r="25" spans="1:25" ht="19.5" customHeight="1">
      <c r="C25" s="8" t="s">
        <v>52</v>
      </c>
      <c r="D25" s="7" t="s">
        <v>19</v>
      </c>
      <c r="E25" s="60"/>
      <c r="F25" s="60"/>
      <c r="G25" s="60"/>
      <c r="H25" s="60"/>
      <c r="I25" s="60"/>
      <c r="J25" s="60"/>
      <c r="K25" s="60"/>
      <c r="V25" s="31">
        <f>IF($D$5&lt;&gt;"",IF(LEN(E25)=0,1,0),0)</f>
        <v>1</v>
      </c>
      <c r="W25" s="31"/>
    </row>
    <row r="26" spans="1:25" ht="19.5" customHeight="1">
      <c r="E26" s="35" t="str">
        <f>IF(V25&lt;&gt;0,"*入力エラー：入力がありません","")</f>
        <v>*入力エラー：入力がありません</v>
      </c>
    </row>
    <row r="27" spans="1:25" ht="19.5" customHeight="1">
      <c r="A27">
        <v>8</v>
      </c>
      <c r="B27" t="s">
        <v>20</v>
      </c>
      <c r="E27" s="31" t="s">
        <v>34</v>
      </c>
      <c r="F27" s="31" t="s">
        <v>1</v>
      </c>
      <c r="V27" s="31">
        <f>IF($D$5&lt;&gt;"",IF(SUM(V28:V47)=0,1,0),0)</f>
        <v>1</v>
      </c>
    </row>
    <row r="28" spans="1:25" ht="19.5" customHeight="1">
      <c r="D28">
        <v>1</v>
      </c>
      <c r="E28" s="43"/>
      <c r="F28" s="38"/>
      <c r="G28" s="35" t="str">
        <f t="shared" ref="G28:G47" si="0">IF(W28&lt;&gt;0,"*入力エラー：氏名の先頭または末尾にスペースがあります",IF(X28&lt;&gt;0,"*入力エラー：氏名間スペースが正しくありません",IF(Y28&lt;&gt;0,"*入力エラー：学年が 6 ～ 1 以外です","")))</f>
        <v/>
      </c>
      <c r="H28" s="65" t="s">
        <v>36</v>
      </c>
      <c r="I28" s="65"/>
      <c r="J28" s="65"/>
      <c r="T28" s="8">
        <f>F28</f>
        <v>0</v>
      </c>
      <c r="V28" s="31">
        <f t="shared" ref="V28:V47" si="1">IF($D$5&lt;&gt;"",IF(AND(LEN(E28)=0,LEN(F28)=0),0,1),0)</f>
        <v>0</v>
      </c>
      <c r="W28" s="31">
        <f t="shared" ref="W28:W47" si="2">IF(V28=1,IF(OR(LEFT(E28,1)="　",LEFT(E28,1)=" ",RIGHT(E28,1)="　",RIGHT(E28,1)=" "),1,0),0)</f>
        <v>0</v>
      </c>
      <c r="X28" s="31">
        <f t="shared" ref="X28:X47" si="3">IF(V28=1,IF(ISERROR(FIND("　",E28,1)),1,IF(FIND("　",E28,1)&lt;2,1,0)),0)</f>
        <v>0</v>
      </c>
      <c r="Y28" s="31">
        <f t="shared" ref="Y28:Y47" si="4">IF(V28=1,IF(AND(F28&lt;7,F28&gt;0),0,1),0)</f>
        <v>0</v>
      </c>
    </row>
    <row r="29" spans="1:25" ht="19.5" customHeight="1">
      <c r="B29" s="37" t="s">
        <v>43</v>
      </c>
      <c r="D29">
        <v>2</v>
      </c>
      <c r="E29" s="43"/>
      <c r="F29" s="38"/>
      <c r="G29" s="35" t="str">
        <f t="shared" si="0"/>
        <v/>
      </c>
      <c r="H29" s="65"/>
      <c r="I29" s="65"/>
      <c r="J29" s="65"/>
      <c r="T29" s="8" t="str">
        <f>IF(F29=F28,"〃",F29)</f>
        <v>〃</v>
      </c>
      <c r="V29" s="31">
        <f t="shared" si="1"/>
        <v>0</v>
      </c>
      <c r="W29" s="31">
        <f t="shared" si="2"/>
        <v>0</v>
      </c>
      <c r="X29" s="31">
        <f t="shared" si="3"/>
        <v>0</v>
      </c>
      <c r="Y29" s="31">
        <f t="shared" si="4"/>
        <v>0</v>
      </c>
    </row>
    <row r="30" spans="1:25" ht="19.5" customHeight="1">
      <c r="B30" s="37" t="s">
        <v>44</v>
      </c>
      <c r="D30">
        <v>3</v>
      </c>
      <c r="E30" s="43"/>
      <c r="F30" s="38"/>
      <c r="G30" s="35" t="str">
        <f t="shared" si="0"/>
        <v/>
      </c>
      <c r="H30" s="56"/>
      <c r="I30" s="56"/>
      <c r="J30" s="56"/>
      <c r="T30" s="8" t="str">
        <f t="shared" ref="T30:T47" si="5">IF(F30=F29,"〃",F30)</f>
        <v>〃</v>
      </c>
      <c r="V30" s="31">
        <f t="shared" si="1"/>
        <v>0</v>
      </c>
      <c r="W30" s="31">
        <f t="shared" si="2"/>
        <v>0</v>
      </c>
      <c r="X30" s="31">
        <f t="shared" si="3"/>
        <v>0</v>
      </c>
      <c r="Y30" s="31">
        <f t="shared" si="4"/>
        <v>0</v>
      </c>
    </row>
    <row r="31" spans="1:25" ht="19.5" customHeight="1">
      <c r="B31" s="36"/>
      <c r="D31">
        <v>4</v>
      </c>
      <c r="E31" s="43"/>
      <c r="F31" s="38"/>
      <c r="G31" s="35" t="str">
        <f t="shared" si="0"/>
        <v/>
      </c>
      <c r="H31" s="56"/>
      <c r="I31" s="56"/>
      <c r="J31" s="56"/>
      <c r="T31" s="8" t="str">
        <f t="shared" si="5"/>
        <v>〃</v>
      </c>
      <c r="V31" s="31">
        <f t="shared" si="1"/>
        <v>0</v>
      </c>
      <c r="W31" s="31">
        <f t="shared" si="2"/>
        <v>0</v>
      </c>
      <c r="X31" s="31">
        <f t="shared" si="3"/>
        <v>0</v>
      </c>
      <c r="Y31" s="31">
        <f t="shared" si="4"/>
        <v>0</v>
      </c>
    </row>
    <row r="32" spans="1:25" ht="19.5" customHeight="1">
      <c r="D32">
        <v>5</v>
      </c>
      <c r="E32" s="43"/>
      <c r="F32" s="38"/>
      <c r="G32" s="35" t="str">
        <f t="shared" si="0"/>
        <v/>
      </c>
      <c r="T32" s="8" t="str">
        <f t="shared" si="5"/>
        <v>〃</v>
      </c>
      <c r="V32" s="31">
        <f t="shared" si="1"/>
        <v>0</v>
      </c>
      <c r="W32" s="31">
        <f t="shared" si="2"/>
        <v>0</v>
      </c>
      <c r="X32" s="31">
        <f t="shared" si="3"/>
        <v>0</v>
      </c>
      <c r="Y32" s="31">
        <f t="shared" si="4"/>
        <v>0</v>
      </c>
    </row>
    <row r="33" spans="4:25" ht="19.5" customHeight="1">
      <c r="D33">
        <v>6</v>
      </c>
      <c r="E33" s="43"/>
      <c r="F33" s="38"/>
      <c r="G33" s="35" t="str">
        <f t="shared" si="0"/>
        <v/>
      </c>
      <c r="T33" s="8" t="str">
        <f t="shared" si="5"/>
        <v>〃</v>
      </c>
      <c r="V33" s="31">
        <f t="shared" si="1"/>
        <v>0</v>
      </c>
      <c r="W33" s="31">
        <f t="shared" si="2"/>
        <v>0</v>
      </c>
      <c r="X33" s="31">
        <f t="shared" si="3"/>
        <v>0</v>
      </c>
      <c r="Y33" s="31">
        <f t="shared" si="4"/>
        <v>0</v>
      </c>
    </row>
    <row r="34" spans="4:25" ht="19.5" customHeight="1">
      <c r="D34">
        <v>7</v>
      </c>
      <c r="E34" s="43"/>
      <c r="F34" s="38"/>
      <c r="G34" s="35" t="str">
        <f t="shared" si="0"/>
        <v/>
      </c>
      <c r="T34" s="8" t="str">
        <f t="shared" si="5"/>
        <v>〃</v>
      </c>
      <c r="V34" s="31">
        <f t="shared" si="1"/>
        <v>0</v>
      </c>
      <c r="W34" s="31">
        <f t="shared" si="2"/>
        <v>0</v>
      </c>
      <c r="X34" s="31">
        <f t="shared" si="3"/>
        <v>0</v>
      </c>
      <c r="Y34" s="31">
        <f t="shared" si="4"/>
        <v>0</v>
      </c>
    </row>
    <row r="35" spans="4:25" ht="19.5" customHeight="1">
      <c r="D35">
        <v>8</v>
      </c>
      <c r="E35" s="43"/>
      <c r="F35" s="38"/>
      <c r="G35" s="35" t="str">
        <f t="shared" si="0"/>
        <v/>
      </c>
      <c r="T35" s="8" t="str">
        <f t="shared" si="5"/>
        <v>〃</v>
      </c>
      <c r="V35" s="31">
        <f t="shared" si="1"/>
        <v>0</v>
      </c>
      <c r="W35" s="31">
        <f t="shared" si="2"/>
        <v>0</v>
      </c>
      <c r="X35" s="31">
        <f t="shared" si="3"/>
        <v>0</v>
      </c>
      <c r="Y35" s="31">
        <f t="shared" si="4"/>
        <v>0</v>
      </c>
    </row>
    <row r="36" spans="4:25" ht="19.5" customHeight="1">
      <c r="D36">
        <v>9</v>
      </c>
      <c r="E36" s="43"/>
      <c r="F36" s="38"/>
      <c r="G36" s="35" t="str">
        <f t="shared" si="0"/>
        <v/>
      </c>
      <c r="T36" s="8" t="str">
        <f t="shared" si="5"/>
        <v>〃</v>
      </c>
      <c r="V36" s="31">
        <f t="shared" si="1"/>
        <v>0</v>
      </c>
      <c r="W36" s="31">
        <f t="shared" si="2"/>
        <v>0</v>
      </c>
      <c r="X36" s="31">
        <f t="shared" si="3"/>
        <v>0</v>
      </c>
      <c r="Y36" s="31">
        <f t="shared" si="4"/>
        <v>0</v>
      </c>
    </row>
    <row r="37" spans="4:25" ht="19.5" customHeight="1">
      <c r="D37">
        <v>10</v>
      </c>
      <c r="E37" s="43"/>
      <c r="F37" s="38"/>
      <c r="G37" s="35" t="str">
        <f t="shared" si="0"/>
        <v/>
      </c>
      <c r="T37" s="8" t="str">
        <f t="shared" si="5"/>
        <v>〃</v>
      </c>
      <c r="V37" s="31">
        <f t="shared" si="1"/>
        <v>0</v>
      </c>
      <c r="W37" s="31">
        <f t="shared" si="2"/>
        <v>0</v>
      </c>
      <c r="X37" s="31">
        <f t="shared" si="3"/>
        <v>0</v>
      </c>
      <c r="Y37" s="31">
        <f t="shared" si="4"/>
        <v>0</v>
      </c>
    </row>
    <row r="38" spans="4:25" ht="19.5" customHeight="1">
      <c r="D38">
        <v>11</v>
      </c>
      <c r="E38" s="43"/>
      <c r="F38" s="38"/>
      <c r="G38" s="35" t="str">
        <f t="shared" si="0"/>
        <v/>
      </c>
      <c r="T38" s="8" t="str">
        <f t="shared" si="5"/>
        <v>〃</v>
      </c>
      <c r="V38" s="31">
        <f t="shared" si="1"/>
        <v>0</v>
      </c>
      <c r="W38" s="31">
        <f t="shared" si="2"/>
        <v>0</v>
      </c>
      <c r="X38" s="31">
        <f t="shared" si="3"/>
        <v>0</v>
      </c>
      <c r="Y38" s="31">
        <f t="shared" si="4"/>
        <v>0</v>
      </c>
    </row>
    <row r="39" spans="4:25" ht="19.5" customHeight="1">
      <c r="D39">
        <v>12</v>
      </c>
      <c r="E39" s="43"/>
      <c r="F39" s="38"/>
      <c r="G39" s="35" t="str">
        <f t="shared" si="0"/>
        <v/>
      </c>
      <c r="T39" s="8" t="str">
        <f t="shared" si="5"/>
        <v>〃</v>
      </c>
      <c r="V39" s="31">
        <f t="shared" si="1"/>
        <v>0</v>
      </c>
      <c r="W39" s="31">
        <f t="shared" si="2"/>
        <v>0</v>
      </c>
      <c r="X39" s="31">
        <f t="shared" si="3"/>
        <v>0</v>
      </c>
      <c r="Y39" s="31">
        <f t="shared" si="4"/>
        <v>0</v>
      </c>
    </row>
    <row r="40" spans="4:25" ht="19.5" customHeight="1">
      <c r="D40">
        <v>13</v>
      </c>
      <c r="E40" s="43"/>
      <c r="F40" s="38"/>
      <c r="G40" s="35" t="str">
        <f t="shared" si="0"/>
        <v/>
      </c>
      <c r="T40" s="8" t="str">
        <f t="shared" si="5"/>
        <v>〃</v>
      </c>
      <c r="V40" s="31">
        <f t="shared" si="1"/>
        <v>0</v>
      </c>
      <c r="W40" s="31">
        <f t="shared" si="2"/>
        <v>0</v>
      </c>
      <c r="X40" s="31">
        <f t="shared" si="3"/>
        <v>0</v>
      </c>
      <c r="Y40" s="31">
        <f t="shared" si="4"/>
        <v>0</v>
      </c>
    </row>
    <row r="41" spans="4:25" ht="19.5" customHeight="1">
      <c r="D41">
        <v>14</v>
      </c>
      <c r="E41" s="43"/>
      <c r="F41" s="38"/>
      <c r="G41" s="35" t="str">
        <f t="shared" si="0"/>
        <v/>
      </c>
      <c r="T41" s="8" t="str">
        <f t="shared" si="5"/>
        <v>〃</v>
      </c>
      <c r="V41" s="31">
        <f t="shared" si="1"/>
        <v>0</v>
      </c>
      <c r="W41" s="31">
        <f t="shared" si="2"/>
        <v>0</v>
      </c>
      <c r="X41" s="31">
        <f t="shared" si="3"/>
        <v>0</v>
      </c>
      <c r="Y41" s="31">
        <f t="shared" si="4"/>
        <v>0</v>
      </c>
    </row>
    <row r="42" spans="4:25" ht="19.5" customHeight="1">
      <c r="D42">
        <v>15</v>
      </c>
      <c r="E42" s="43"/>
      <c r="F42" s="38"/>
      <c r="G42" s="35" t="str">
        <f t="shared" si="0"/>
        <v/>
      </c>
      <c r="T42" s="8" t="str">
        <f t="shared" si="5"/>
        <v>〃</v>
      </c>
      <c r="V42" s="31">
        <f t="shared" si="1"/>
        <v>0</v>
      </c>
      <c r="W42" s="31">
        <f t="shared" si="2"/>
        <v>0</v>
      </c>
      <c r="X42" s="31">
        <f t="shared" si="3"/>
        <v>0</v>
      </c>
      <c r="Y42" s="31">
        <f t="shared" si="4"/>
        <v>0</v>
      </c>
    </row>
    <row r="43" spans="4:25" ht="19.5" customHeight="1">
      <c r="D43">
        <v>16</v>
      </c>
      <c r="E43" s="43"/>
      <c r="F43" s="38"/>
      <c r="G43" s="35" t="str">
        <f t="shared" si="0"/>
        <v/>
      </c>
      <c r="T43" s="8" t="str">
        <f t="shared" si="5"/>
        <v>〃</v>
      </c>
      <c r="V43" s="31">
        <f t="shared" si="1"/>
        <v>0</v>
      </c>
      <c r="W43" s="31">
        <f t="shared" si="2"/>
        <v>0</v>
      </c>
      <c r="X43" s="31">
        <f t="shared" si="3"/>
        <v>0</v>
      </c>
      <c r="Y43" s="31">
        <f t="shared" si="4"/>
        <v>0</v>
      </c>
    </row>
    <row r="44" spans="4:25" ht="19.5" customHeight="1">
      <c r="D44">
        <v>17</v>
      </c>
      <c r="E44" s="43"/>
      <c r="F44" s="38"/>
      <c r="G44" s="35" t="str">
        <f t="shared" si="0"/>
        <v/>
      </c>
      <c r="T44" s="8" t="str">
        <f t="shared" si="5"/>
        <v>〃</v>
      </c>
      <c r="V44" s="31">
        <f t="shared" si="1"/>
        <v>0</v>
      </c>
      <c r="W44" s="31">
        <f t="shared" si="2"/>
        <v>0</v>
      </c>
      <c r="X44" s="31">
        <f t="shared" si="3"/>
        <v>0</v>
      </c>
      <c r="Y44" s="31">
        <f t="shared" si="4"/>
        <v>0</v>
      </c>
    </row>
    <row r="45" spans="4:25" ht="19.5" customHeight="1">
      <c r="D45">
        <v>18</v>
      </c>
      <c r="E45" s="43"/>
      <c r="F45" s="38"/>
      <c r="G45" s="35" t="str">
        <f t="shared" si="0"/>
        <v/>
      </c>
      <c r="T45" s="8" t="str">
        <f t="shared" si="5"/>
        <v>〃</v>
      </c>
      <c r="V45" s="31">
        <f t="shared" si="1"/>
        <v>0</v>
      </c>
      <c r="W45" s="31">
        <f t="shared" si="2"/>
        <v>0</v>
      </c>
      <c r="X45" s="31">
        <f t="shared" si="3"/>
        <v>0</v>
      </c>
      <c r="Y45" s="31">
        <f t="shared" si="4"/>
        <v>0</v>
      </c>
    </row>
    <row r="46" spans="4:25" ht="19.5" customHeight="1">
      <c r="D46">
        <v>19</v>
      </c>
      <c r="E46" s="43"/>
      <c r="F46" s="38"/>
      <c r="G46" s="35" t="str">
        <f t="shared" si="0"/>
        <v/>
      </c>
      <c r="T46" s="8" t="str">
        <f t="shared" si="5"/>
        <v>〃</v>
      </c>
      <c r="V46" s="31">
        <f t="shared" si="1"/>
        <v>0</v>
      </c>
      <c r="W46" s="31">
        <f t="shared" si="2"/>
        <v>0</v>
      </c>
      <c r="X46" s="31">
        <f t="shared" si="3"/>
        <v>0</v>
      </c>
      <c r="Y46" s="31">
        <f t="shared" si="4"/>
        <v>0</v>
      </c>
    </row>
    <row r="47" spans="4:25" ht="19.5" customHeight="1">
      <c r="D47">
        <v>20</v>
      </c>
      <c r="E47" s="43"/>
      <c r="F47" s="38"/>
      <c r="G47" s="35" t="str">
        <f t="shared" si="0"/>
        <v/>
      </c>
      <c r="T47" s="8" t="str">
        <f t="shared" si="5"/>
        <v>〃</v>
      </c>
      <c r="V47" s="31">
        <f t="shared" si="1"/>
        <v>0</v>
      </c>
      <c r="W47" s="31">
        <f t="shared" si="2"/>
        <v>0</v>
      </c>
      <c r="X47" s="31">
        <f t="shared" si="3"/>
        <v>0</v>
      </c>
      <c r="Y47" s="31">
        <f t="shared" si="4"/>
        <v>0</v>
      </c>
    </row>
    <row r="48" spans="4:25" ht="19.5" customHeight="1"/>
    <row r="49" spans="1:23" ht="19.5" customHeight="1">
      <c r="A49">
        <v>9</v>
      </c>
      <c r="B49" t="s">
        <v>21</v>
      </c>
      <c r="D49" s="58">
        <v>3</v>
      </c>
      <c r="E49" t="s">
        <v>30</v>
      </c>
      <c r="V49" s="31">
        <f>IF($D$5&lt;&gt;"",IF(LEN(D49)=0,1,0),0)</f>
        <v>0</v>
      </c>
      <c r="W49" s="31">
        <f>IF($D$5&lt;&gt;"",IF(OR(D49=1,D49=2,D49=3),0,1),0)</f>
        <v>0</v>
      </c>
    </row>
    <row r="50" spans="1:23" ht="19.5" customHeight="1">
      <c r="D50" s="35" t="str">
        <f>IF(V49&lt;&gt;0,"*入力エラー：入力がありません",IF(W49&lt;&gt;0,"*入力エラー：選択が 1 ～ 3 以外です",""))</f>
        <v/>
      </c>
    </row>
    <row r="51" spans="1:23" ht="21">
      <c r="A51">
        <v>10</v>
      </c>
      <c r="C51" s="42" t="s">
        <v>37</v>
      </c>
    </row>
    <row r="52" spans="1:23" ht="21">
      <c r="C52" s="42" t="s">
        <v>27</v>
      </c>
    </row>
    <row r="53" spans="1:23" ht="25.5">
      <c r="C53" s="41"/>
      <c r="D53" s="61" t="s">
        <v>26</v>
      </c>
      <c r="E53" s="61"/>
    </row>
    <row r="54" spans="1:23">
      <c r="B54" s="6"/>
    </row>
    <row r="55" spans="1:23">
      <c r="B55" s="6"/>
    </row>
    <row r="70" spans="1:2">
      <c r="A70">
        <v>1</v>
      </c>
      <c r="B70" t="s">
        <v>7</v>
      </c>
    </row>
    <row r="71" spans="1:2">
      <c r="A71">
        <v>2</v>
      </c>
      <c r="B71" t="s">
        <v>8</v>
      </c>
    </row>
    <row r="72" spans="1:2">
      <c r="A72">
        <v>3</v>
      </c>
      <c r="B72" t="s">
        <v>9</v>
      </c>
    </row>
    <row r="73" spans="1:2">
      <c r="A73">
        <v>4</v>
      </c>
      <c r="B73" t="s">
        <v>10</v>
      </c>
    </row>
    <row r="74" spans="1:2">
      <c r="A74">
        <v>5</v>
      </c>
      <c r="B74" t="s">
        <v>11</v>
      </c>
    </row>
  </sheetData>
  <sheetProtection password="9BEC" sheet="1" objects="1" scenarios="1" selectLockedCells="1"/>
  <mergeCells count="10">
    <mergeCell ref="J1:K1"/>
    <mergeCell ref="E25:K25"/>
    <mergeCell ref="D53:E53"/>
    <mergeCell ref="A4:G4"/>
    <mergeCell ref="D11:F11"/>
    <mergeCell ref="D9:H9"/>
    <mergeCell ref="D7:E7"/>
    <mergeCell ref="D13:E13"/>
    <mergeCell ref="D15:E15"/>
    <mergeCell ref="H28:J29"/>
  </mergeCells>
  <phoneticPr fontId="1" type="Hiragana"/>
  <conditionalFormatting sqref="E28:E47">
    <cfRule type="expression" dxfId="4" priority="53">
      <formula>MOD(ROW(),2)=1</formula>
    </cfRule>
    <cfRule type="expression" dxfId="3" priority="54">
      <formula>MOD(ROW(),2)=0</formula>
    </cfRule>
  </conditionalFormatting>
  <conditionalFormatting sqref="F28:F47">
    <cfRule type="expression" dxfId="2" priority="51">
      <formula>MOD(ROW(),2)=1</formula>
    </cfRule>
    <cfRule type="expression" dxfId="1" priority="52">
      <formula>MOD(ROW(),2)=0</formula>
    </cfRule>
  </conditionalFormatting>
  <conditionalFormatting sqref="A5:A51 A4:G4">
    <cfRule type="expression" dxfId="0" priority="59" stopIfTrue="1">
      <formula>$V$1&lt;&gt;0</formula>
    </cfRule>
  </conditionalFormatting>
  <dataValidations count="6">
    <dataValidation type="whole" allowBlank="1" showInputMessage="1" showErrorMessage="1" error="１～５で入力して下さい。" prompt="ブロックは １～５ を入力" sqref="D5">
      <formula1>1</formula1>
      <formula2>5</formula2>
    </dataValidation>
    <dataValidation type="whole" allowBlank="1" showInputMessage="1" showErrorMessage="1" error="入力は １　～　３" prompt="１～３を入力" sqref="D49">
      <formula1>1</formula1>
      <formula2>3</formula2>
    </dataValidation>
    <dataValidation type="textLength" operator="equal" allowBlank="1" showInputMessage="1" showErrorMessage="1" error="xxx-xxxxの８桁で入力してください" prompt="半角で入力" sqref="E23">
      <formula1>8</formula1>
    </dataValidation>
    <dataValidation type="whole" allowBlank="1" showInputMessage="1" showErrorMessage="1" error="学年は ６ ～ １ を入力" sqref="F28:F47">
      <formula1>1</formula1>
      <formula2>6</formula2>
    </dataValidation>
    <dataValidation allowBlank="1" showInputMessage="1" showErrorMessage="1" prompt="半角で入力" sqref="E19"/>
    <dataValidation allowBlank="1" showInputMessage="1" showErrorMessage="1" prompt="半角で入力" sqref="E21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"/>
  <sheetViews>
    <sheetView zoomScaleNormal="100" zoomScaleSheetLayoutView="100" workbookViewId="0">
      <selection activeCell="D18" sqref="D18:E18"/>
    </sheetView>
  </sheetViews>
  <sheetFormatPr defaultRowHeight="13.5"/>
  <cols>
    <col min="1" max="1" width="5.625" style="1" customWidth="1"/>
    <col min="2" max="2" width="24.625" style="1" customWidth="1"/>
    <col min="3" max="3" width="9" style="1"/>
    <col min="4" max="4" width="5.625" style="1" customWidth="1"/>
    <col min="5" max="5" width="24.625" style="1" customWidth="1"/>
    <col min="6" max="16384" width="9" style="1"/>
  </cols>
  <sheetData>
    <row r="1" spans="1:7">
      <c r="A1" s="66" t="s">
        <v>55</v>
      </c>
      <c r="B1" s="66"/>
      <c r="C1" s="66"/>
      <c r="D1" s="66"/>
      <c r="E1" s="66"/>
      <c r="F1" s="66"/>
    </row>
    <row r="2" spans="1:7" ht="17.25">
      <c r="A2" s="67" t="s">
        <v>56</v>
      </c>
      <c r="B2" s="67"/>
      <c r="C2" s="67"/>
      <c r="D2" s="67"/>
      <c r="E2" s="67"/>
      <c r="F2" s="67"/>
    </row>
    <row r="3" spans="1:7">
      <c r="A3" s="66" t="str">
        <f>CONCATENATE(入力シート!J1," 埼玉県スポーツ少年団小学生軟式野球交流大会 総合開会式")</f>
        <v>第４５回 埼玉県スポーツ少年団小学生軟式野球交流大会 総合開会式</v>
      </c>
      <c r="B3" s="66"/>
      <c r="C3" s="66"/>
      <c r="D3" s="66"/>
      <c r="E3" s="66"/>
      <c r="F3" s="66"/>
    </row>
    <row r="4" spans="1:7">
      <c r="A4" s="66" t="s">
        <v>57</v>
      </c>
      <c r="B4" s="66"/>
      <c r="C4" s="66"/>
      <c r="D4" s="66"/>
      <c r="E4" s="66"/>
      <c r="F4" s="66"/>
    </row>
    <row r="6" spans="1:7" ht="20.100000000000001" customHeight="1">
      <c r="A6" s="76" t="s">
        <v>0</v>
      </c>
      <c r="B6" s="77"/>
      <c r="C6" s="11"/>
      <c r="D6" s="11"/>
      <c r="E6" s="11"/>
      <c r="F6" s="11"/>
    </row>
    <row r="7" spans="1:7" ht="27.95" customHeight="1">
      <c r="A7" s="76" t="str">
        <f>IF(入力シート!D5="","",VLOOKUP(入力シート!$D$5,入力シート!$A$70:$B$75,2,0))&amp;"ブロック"</f>
        <v>南部ブロック</v>
      </c>
      <c r="B7" s="77"/>
      <c r="C7" s="78" t="s">
        <v>5</v>
      </c>
      <c r="D7" s="79"/>
      <c r="E7" s="40" t="str">
        <f>IF(入力シート!$D$7="","",入力シート!D7)</f>
        <v/>
      </c>
      <c r="F7" s="12"/>
    </row>
    <row r="8" spans="1:7" ht="27.95" customHeight="1">
      <c r="A8" s="13" t="s">
        <v>35</v>
      </c>
      <c r="B8" s="80" t="str">
        <f>IF(入力シート!D9="","",入力シート!D11)</f>
        <v/>
      </c>
      <c r="C8" s="81"/>
      <c r="D8" s="81"/>
      <c r="E8" s="81"/>
      <c r="F8" s="82"/>
      <c r="G8" s="57" t="s">
        <v>40</v>
      </c>
    </row>
    <row r="9" spans="1:7" ht="27.95" customHeight="1">
      <c r="A9" s="14" t="s">
        <v>12</v>
      </c>
      <c r="B9" s="83" t="str">
        <f>IF(入力シート!D9="","",入力シート!D9)</f>
        <v/>
      </c>
      <c r="C9" s="84"/>
      <c r="D9" s="84"/>
      <c r="E9" s="84"/>
      <c r="F9" s="85"/>
      <c r="G9" s="57" t="s">
        <v>41</v>
      </c>
    </row>
    <row r="10" spans="1:7" ht="20.100000000000001" customHeight="1">
      <c r="A10" s="86" t="s">
        <v>13</v>
      </c>
      <c r="B10" s="87"/>
      <c r="C10" s="11"/>
      <c r="D10" s="86" t="s">
        <v>14</v>
      </c>
      <c r="E10" s="87"/>
      <c r="F10" s="11"/>
      <c r="G10" s="9"/>
    </row>
    <row r="11" spans="1:7" ht="27.95" customHeight="1">
      <c r="A11" s="89" t="str">
        <f>IF(入力シート!$D$13="","",CONCATENATE("  ",入力シート!$D$13))</f>
        <v/>
      </c>
      <c r="B11" s="89"/>
      <c r="C11" s="15"/>
      <c r="D11" s="88" t="str">
        <f>IF(入力シート!$D$15="","",CONCATENATE("  ",入力シート!$D$15))</f>
        <v/>
      </c>
      <c r="E11" s="88"/>
      <c r="F11" s="11"/>
    </row>
    <row r="12" spans="1:7" ht="20.100000000000001" customHeight="1">
      <c r="A12" s="86" t="s">
        <v>6</v>
      </c>
      <c r="B12" s="90"/>
      <c r="C12" s="16"/>
      <c r="D12" s="17"/>
      <c r="E12" s="18"/>
      <c r="F12" s="18"/>
    </row>
    <row r="13" spans="1:7" ht="27.95" customHeight="1">
      <c r="A13" s="91" t="str">
        <f>IF(入力シート!$E$17="","",CONCATENATE("  ",入力シート!$E$17))</f>
        <v/>
      </c>
      <c r="B13" s="92"/>
      <c r="C13" s="69" t="s">
        <v>3</v>
      </c>
      <c r="D13" s="69"/>
      <c r="E13" s="70" t="str">
        <f>IF(入力シート!$E$19="","",CONCATENATE(" ",入力シート!$E$19))</f>
        <v/>
      </c>
      <c r="F13" s="70"/>
    </row>
    <row r="14" spans="1:7" ht="27.95" customHeight="1">
      <c r="A14" s="71" t="s">
        <v>17</v>
      </c>
      <c r="B14" s="73"/>
      <c r="C14" s="69" t="s">
        <v>4</v>
      </c>
      <c r="D14" s="69"/>
      <c r="E14" s="93" t="str">
        <f>IF(入力シート!$E$21="","",CONCATENATE(" ",入力シート!$E$21))</f>
        <v/>
      </c>
      <c r="F14" s="93"/>
    </row>
    <row r="15" spans="1:7" ht="24.95" customHeight="1">
      <c r="A15" s="71" t="str">
        <f>IF(入力シート!E25="","〒","〒"&amp;ASC(入力シート!E23)&amp;" "&amp;ASC(入力シート!E25))</f>
        <v>〒</v>
      </c>
      <c r="B15" s="72"/>
      <c r="C15" s="72"/>
      <c r="D15" s="72"/>
      <c r="E15" s="72"/>
      <c r="F15" s="73"/>
    </row>
    <row r="16" spans="1:7">
      <c r="A16" s="19"/>
      <c r="B16" s="20"/>
      <c r="C16" s="11"/>
      <c r="D16" s="11"/>
      <c r="E16" s="11"/>
      <c r="F16" s="11"/>
    </row>
    <row r="17" spans="1:9" ht="20.100000000000001" customHeight="1">
      <c r="A17" s="74" t="s">
        <v>2</v>
      </c>
      <c r="B17" s="74"/>
      <c r="C17" s="21" t="s">
        <v>1</v>
      </c>
      <c r="D17" s="74" t="s">
        <v>2</v>
      </c>
      <c r="E17" s="74"/>
      <c r="F17" s="21" t="s">
        <v>1</v>
      </c>
    </row>
    <row r="18" spans="1:9" ht="27.95" customHeight="1">
      <c r="A18" s="68" t="str">
        <f>IF(入力シート!E28="","",CONCATENATE("  ",入力シート!E28))</f>
        <v/>
      </c>
      <c r="B18" s="68"/>
      <c r="C18" s="22" t="str">
        <f>IF(入力シート!F28="","",DBCS(入力シート!T28))</f>
        <v/>
      </c>
      <c r="D18" s="68" t="str">
        <f>IF(入力シート!E38="","",CONCATENATE("  ",入力シート!E38))</f>
        <v/>
      </c>
      <c r="E18" s="68"/>
      <c r="F18" s="22" t="str">
        <f>IF(入力シート!F38="","",DBCS(入力シート!T38))</f>
        <v/>
      </c>
    </row>
    <row r="19" spans="1:9" ht="27.95" customHeight="1">
      <c r="A19" s="68" t="str">
        <f>IF(入力シート!E29="","",CONCATENATE("  ",入力シート!E29))</f>
        <v/>
      </c>
      <c r="B19" s="68"/>
      <c r="C19" s="22" t="str">
        <f>IF(入力シート!F29="","",DBCS(入力シート!T29))</f>
        <v/>
      </c>
      <c r="D19" s="68" t="str">
        <f>IF(入力シート!E39="","",CONCATENATE("  ",入力シート!E39))</f>
        <v/>
      </c>
      <c r="E19" s="68"/>
      <c r="F19" s="22" t="str">
        <f>IF(入力シート!F39="","",DBCS(入力シート!T39))</f>
        <v/>
      </c>
    </row>
    <row r="20" spans="1:9" ht="27.95" customHeight="1">
      <c r="A20" s="68" t="str">
        <f>IF(入力シート!E30="","",CONCATENATE("  ",入力シート!E30))</f>
        <v/>
      </c>
      <c r="B20" s="68"/>
      <c r="C20" s="22" t="str">
        <f>IF(入力シート!F30="","",DBCS(入力シート!T30))</f>
        <v/>
      </c>
      <c r="D20" s="68" t="str">
        <f>IF(入力シート!E40="","",CONCATENATE("  ",入力シート!E40))</f>
        <v/>
      </c>
      <c r="E20" s="68"/>
      <c r="F20" s="22" t="str">
        <f>IF(入力シート!F40="","",DBCS(入力シート!T40))</f>
        <v/>
      </c>
    </row>
    <row r="21" spans="1:9" ht="27.95" customHeight="1">
      <c r="A21" s="68" t="str">
        <f>IF(入力シート!E31="","",CONCATENATE("  ",入力シート!E31))</f>
        <v/>
      </c>
      <c r="B21" s="68"/>
      <c r="C21" s="22" t="str">
        <f>IF(入力シート!F31="","",DBCS(入力シート!T31))</f>
        <v/>
      </c>
      <c r="D21" s="68" t="str">
        <f>IF(入力シート!E41="","",CONCATENATE("  ",入力シート!E41))</f>
        <v/>
      </c>
      <c r="E21" s="68"/>
      <c r="F21" s="22" t="str">
        <f>IF(入力シート!F41="","",DBCS(入力シート!T41))</f>
        <v/>
      </c>
    </row>
    <row r="22" spans="1:9" ht="27.95" customHeight="1">
      <c r="A22" s="68" t="str">
        <f>IF(入力シート!E32="","",CONCATENATE("  ",入力シート!E32))</f>
        <v/>
      </c>
      <c r="B22" s="68"/>
      <c r="C22" s="22" t="str">
        <f>IF(入力シート!F32="","",DBCS(入力シート!T32))</f>
        <v/>
      </c>
      <c r="D22" s="68" t="str">
        <f>IF(入力シート!E42="","",CONCATENATE("  ",入力シート!E42))</f>
        <v/>
      </c>
      <c r="E22" s="68"/>
      <c r="F22" s="22" t="str">
        <f>IF(入力シート!F42="","",DBCS(入力シート!T42))</f>
        <v/>
      </c>
    </row>
    <row r="23" spans="1:9" ht="27.95" customHeight="1">
      <c r="A23" s="68" t="str">
        <f>IF(入力シート!E33="","",CONCATENATE("  ",入力シート!E33))</f>
        <v/>
      </c>
      <c r="B23" s="68"/>
      <c r="C23" s="22" t="str">
        <f>IF(入力シート!F33="","",DBCS(入力シート!T33))</f>
        <v/>
      </c>
      <c r="D23" s="68" t="str">
        <f>IF(入力シート!E43="","",CONCATENATE("  ",入力シート!E43))</f>
        <v/>
      </c>
      <c r="E23" s="68"/>
      <c r="F23" s="22" t="str">
        <f>IF(入力シート!F43="","",DBCS(入力シート!T43))</f>
        <v/>
      </c>
    </row>
    <row r="24" spans="1:9" ht="27.95" customHeight="1">
      <c r="A24" s="68" t="str">
        <f>IF(入力シート!E34="","",CONCATENATE("  ",入力シート!E34))</f>
        <v/>
      </c>
      <c r="B24" s="68"/>
      <c r="C24" s="22" t="str">
        <f>IF(入力シート!F34="","",DBCS(入力シート!T34))</f>
        <v/>
      </c>
      <c r="D24" s="68" t="str">
        <f>IF(入力シート!E44="","",CONCATENATE("  ",入力シート!E44))</f>
        <v/>
      </c>
      <c r="E24" s="68"/>
      <c r="F24" s="22" t="str">
        <f>IF(入力シート!F44="","",DBCS(入力シート!T44))</f>
        <v/>
      </c>
    </row>
    <row r="25" spans="1:9" ht="27.95" customHeight="1">
      <c r="A25" s="68" t="str">
        <f>IF(入力シート!E35="","",CONCATENATE("  ",入力シート!E35))</f>
        <v/>
      </c>
      <c r="B25" s="68"/>
      <c r="C25" s="22" t="str">
        <f>IF(入力シート!F35="","",DBCS(入力シート!T35))</f>
        <v/>
      </c>
      <c r="D25" s="68" t="str">
        <f>IF(入力シート!E45="","",CONCATENATE("  ",入力シート!E45))</f>
        <v/>
      </c>
      <c r="E25" s="68"/>
      <c r="F25" s="22" t="str">
        <f>IF(入力シート!F45="","",DBCS(入力シート!T45))</f>
        <v/>
      </c>
    </row>
    <row r="26" spans="1:9" ht="27.95" customHeight="1">
      <c r="A26" s="68" t="str">
        <f>IF(入力シート!E36="","",CONCATENATE("  ",入力シート!E36))</f>
        <v/>
      </c>
      <c r="B26" s="68"/>
      <c r="C26" s="22" t="str">
        <f>IF(入力シート!F36="","",DBCS(入力シート!T36))</f>
        <v/>
      </c>
      <c r="D26" s="68" t="str">
        <f>IF(入力シート!E46="","",CONCATENATE("  ",入力シート!E46))</f>
        <v/>
      </c>
      <c r="E26" s="68"/>
      <c r="F26" s="22" t="str">
        <f>IF(入力シート!F46="","",DBCS(入力シート!T46))</f>
        <v/>
      </c>
    </row>
    <row r="27" spans="1:9" ht="27.95" customHeight="1">
      <c r="A27" s="68" t="str">
        <f>IF(入力シート!E37="","",CONCATENATE("  ",入力シート!E37))</f>
        <v/>
      </c>
      <c r="B27" s="68"/>
      <c r="C27" s="22" t="str">
        <f>IF(入力シート!F37="","",DBCS(入力シート!T37))</f>
        <v/>
      </c>
      <c r="D27" s="68" t="str">
        <f>IF(入力シート!E47="","",CONCATENATE("  ",入力シート!E47))</f>
        <v/>
      </c>
      <c r="E27" s="68"/>
      <c r="F27" s="22" t="str">
        <f>IF(入力シート!F47="","",DBCS(入力シート!T47))</f>
        <v/>
      </c>
    </row>
    <row r="28" spans="1:9">
      <c r="A28" s="11"/>
      <c r="B28" s="11"/>
      <c r="C28" s="11"/>
      <c r="D28" s="11"/>
      <c r="E28" s="11"/>
      <c r="F28" s="11"/>
    </row>
    <row r="29" spans="1:9" ht="21" customHeight="1">
      <c r="A29" s="23" t="s">
        <v>25</v>
      </c>
      <c r="B29" s="11"/>
      <c r="C29" s="11"/>
      <c r="D29" s="11"/>
      <c r="E29" s="11"/>
      <c r="F29" s="11"/>
    </row>
    <row r="30" spans="1:9" ht="27.95" customHeight="1">
      <c r="A30" s="21">
        <f>IF(入力シート!D49="","",入力シート!D49)</f>
        <v>3</v>
      </c>
      <c r="B30" s="24" t="str">
        <f>IF(A30=1,"大型バスを使用する",IF(A30=2,"マイクロバスを使用する",IF(A30=3,"使用しない","")))</f>
        <v>使用しない</v>
      </c>
      <c r="C30" s="25"/>
      <c r="D30" s="26"/>
      <c r="E30" s="4"/>
      <c r="F30" s="2"/>
      <c r="G30" s="3"/>
    </row>
    <row r="31" spans="1:9" ht="14.25" customHeight="1">
      <c r="D31" s="27"/>
      <c r="E31" s="27"/>
      <c r="F31" s="27"/>
      <c r="G31" s="5"/>
      <c r="H31" s="75"/>
      <c r="I31" s="75"/>
    </row>
    <row r="32" spans="1:9">
      <c r="A32" s="11"/>
      <c r="B32" s="11"/>
      <c r="C32" s="11"/>
    </row>
    <row r="33" spans="1:6" ht="20.100000000000001" customHeight="1">
      <c r="A33" s="28" t="s">
        <v>53</v>
      </c>
      <c r="B33" s="11"/>
      <c r="C33" s="11"/>
      <c r="D33" s="11"/>
      <c r="E33" s="11"/>
      <c r="F33" s="11"/>
    </row>
    <row r="34" spans="1:6" ht="20.100000000000001" customHeight="1">
      <c r="A34" s="29"/>
      <c r="B34" s="11"/>
      <c r="C34" s="11"/>
      <c r="D34" s="11"/>
      <c r="E34" s="11"/>
      <c r="F34" s="11"/>
    </row>
  </sheetData>
  <sheetProtection password="9BEC" sheet="1" objects="1" scenarios="1"/>
  <mergeCells count="44">
    <mergeCell ref="D11:E11"/>
    <mergeCell ref="A11:B11"/>
    <mergeCell ref="A12:B12"/>
    <mergeCell ref="A14:B14"/>
    <mergeCell ref="A13:B13"/>
    <mergeCell ref="E14:F14"/>
    <mergeCell ref="C13:D13"/>
    <mergeCell ref="B8:F8"/>
    <mergeCell ref="B9:F9"/>
    <mergeCell ref="A10:B10"/>
    <mergeCell ref="D10:E10"/>
    <mergeCell ref="A7:B7"/>
    <mergeCell ref="H31:I31"/>
    <mergeCell ref="A18:B18"/>
    <mergeCell ref="A19:B19"/>
    <mergeCell ref="A20:B20"/>
    <mergeCell ref="A21:B21"/>
    <mergeCell ref="A22:B22"/>
    <mergeCell ref="D27:E27"/>
    <mergeCell ref="A25:B25"/>
    <mergeCell ref="A26:B26"/>
    <mergeCell ref="A27:B27"/>
    <mergeCell ref="D18:E18"/>
    <mergeCell ref="D22:E22"/>
    <mergeCell ref="D23:E23"/>
    <mergeCell ref="A24:B24"/>
    <mergeCell ref="A23:B23"/>
    <mergeCell ref="D26:E26"/>
    <mergeCell ref="A1:F1"/>
    <mergeCell ref="A2:F2"/>
    <mergeCell ref="A3:F3"/>
    <mergeCell ref="A4:F4"/>
    <mergeCell ref="D25:E25"/>
    <mergeCell ref="C14:D14"/>
    <mergeCell ref="E13:F13"/>
    <mergeCell ref="D21:E21"/>
    <mergeCell ref="D19:E19"/>
    <mergeCell ref="D20:E20"/>
    <mergeCell ref="D24:E24"/>
    <mergeCell ref="A15:F15"/>
    <mergeCell ref="A17:B17"/>
    <mergeCell ref="D17:E17"/>
    <mergeCell ref="A6:B6"/>
    <mergeCell ref="C7:D7"/>
  </mergeCells>
  <phoneticPr fontId="1"/>
  <printOptions horizontalCentered="1"/>
  <pageMargins left="0.78740157480314965" right="0.78740157480314965" top="0.79" bottom="0.96" header="0.51181102362204722" footer="0.5500000000000000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印刷用</vt:lpstr>
      <vt:lpstr>印刷用!Print_Area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2012-12-19T14:42:32Z</cp:lastPrinted>
  <dcterms:created xsi:type="dcterms:W3CDTF">2006-09-13T11:12:02Z</dcterms:created>
  <dcterms:modified xsi:type="dcterms:W3CDTF">2020-02-06T05:51:34Z</dcterms:modified>
</cp:coreProperties>
</file>